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'Foglio1'!$A$1:$E$47</definedName>
  </definedNames>
  <calcPr fullCalcOnLoad="1"/>
</workbook>
</file>

<file path=xl/sharedStrings.xml><?xml version="1.0" encoding="utf-8"?>
<sst xmlns="http://schemas.openxmlformats.org/spreadsheetml/2006/main" count="56" uniqueCount="19">
  <si>
    <t>Posizione</t>
  </si>
  <si>
    <t>(Stip. Base + Rateo 13^ + II.SS. + 13^ II.SS.)/156</t>
  </si>
  <si>
    <t>DAL 01.01.2000 AL 30.06.2000</t>
  </si>
  <si>
    <t>A</t>
  </si>
  <si>
    <t>B1</t>
  </si>
  <si>
    <t>B2</t>
  </si>
  <si>
    <t>B3</t>
  </si>
  <si>
    <t>C1</t>
  </si>
  <si>
    <t>C2</t>
  </si>
  <si>
    <t>D</t>
  </si>
  <si>
    <t>D*</t>
  </si>
  <si>
    <t>DAL 01.07.2000 AL 30.11.2000</t>
  </si>
  <si>
    <t xml:space="preserve">D </t>
  </si>
  <si>
    <t>DAL 01.12.2000 AL 30.11.2001</t>
  </si>
  <si>
    <t>DAL 01.12.2001</t>
  </si>
  <si>
    <t>Straordinario*15%</t>
  </si>
  <si>
    <t xml:space="preserve">Str. Fest. o nott.*30% </t>
  </si>
  <si>
    <t>Str. Fest. Nott.*50%</t>
  </si>
  <si>
    <t xml:space="preserve">ALLEGATO A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</si>
</sst>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1" fontId="0" fillId="0" borderId="0" xfId="16" applyAlignment="1">
      <alignment/>
    </xf>
    <xf numFmtId="41" fontId="0" fillId="0" borderId="1" xfId="16" applyBorder="1" applyAlignment="1">
      <alignment/>
    </xf>
    <xf numFmtId="0" fontId="1" fillId="0" borderId="2" xfId="0" applyFont="1" applyBorder="1" applyAlignment="1">
      <alignment/>
    </xf>
    <xf numFmtId="41" fontId="1" fillId="0" borderId="3" xfId="16" applyFont="1" applyBorder="1" applyAlignment="1">
      <alignment/>
    </xf>
    <xf numFmtId="41" fontId="1" fillId="0" borderId="4" xfId="16" applyFont="1" applyBorder="1" applyAlignment="1">
      <alignment/>
    </xf>
    <xf numFmtId="0" fontId="0" fillId="0" borderId="5" xfId="0" applyBorder="1" applyAlignment="1">
      <alignment/>
    </xf>
    <xf numFmtId="41" fontId="0" fillId="0" borderId="6" xfId="16" applyBorder="1" applyAlignment="1">
      <alignment/>
    </xf>
    <xf numFmtId="0" fontId="0" fillId="0" borderId="7" xfId="0" applyBorder="1" applyAlignment="1">
      <alignment/>
    </xf>
    <xf numFmtId="41" fontId="0" fillId="0" borderId="8" xfId="16" applyBorder="1" applyAlignment="1">
      <alignment/>
    </xf>
    <xf numFmtId="41" fontId="0" fillId="0" borderId="9" xfId="16" applyBorder="1" applyAlignment="1">
      <alignment/>
    </xf>
    <xf numFmtId="41" fontId="2" fillId="0" borderId="0" xfId="16" applyFont="1" applyAlignment="1">
      <alignment horizontal="center" vertical="center"/>
    </xf>
    <xf numFmtId="41" fontId="3" fillId="2" borderId="10" xfId="16" applyFont="1" applyFill="1" applyBorder="1" applyAlignment="1">
      <alignment horizontal="center"/>
    </xf>
    <xf numFmtId="41" fontId="3" fillId="2" borderId="11" xfId="16" applyFont="1" applyFill="1" applyBorder="1" applyAlignment="1">
      <alignment horizontal="center"/>
    </xf>
    <xf numFmtId="41" fontId="3" fillId="2" borderId="12" xfId="16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75" zoomScaleNormal="75" workbookViewId="0" topLeftCell="A1">
      <selection activeCell="B51" sqref="B51"/>
    </sheetView>
  </sheetViews>
  <sheetFormatPr defaultColWidth="9.140625" defaultRowHeight="12.75"/>
  <cols>
    <col min="2" max="2" width="41.8515625" style="2" bestFit="1" customWidth="1"/>
    <col min="3" max="3" width="17.140625" style="2" customWidth="1"/>
    <col min="4" max="4" width="20.28125" style="2" bestFit="1" customWidth="1"/>
    <col min="5" max="5" width="18.421875" style="2" bestFit="1" customWidth="1"/>
  </cols>
  <sheetData>
    <row r="1" spans="1:5" ht="12.75" customHeight="1">
      <c r="A1" s="12" t="s">
        <v>18</v>
      </c>
      <c r="B1" s="12"/>
      <c r="C1" s="12"/>
      <c r="D1" s="12"/>
      <c r="E1" s="12"/>
    </row>
    <row r="2" ht="13.5" thickBot="1"/>
    <row r="3" spans="1:5" ht="13.5" thickBot="1">
      <c r="A3" s="13" t="s">
        <v>2</v>
      </c>
      <c r="B3" s="14"/>
      <c r="C3" s="14"/>
      <c r="D3" s="14"/>
      <c r="E3" s="15"/>
    </row>
    <row r="4" spans="1:5" s="1" customFormat="1" ht="12.75">
      <c r="A4" s="4" t="s">
        <v>0</v>
      </c>
      <c r="B4" s="5" t="s">
        <v>1</v>
      </c>
      <c r="C4" s="5" t="s">
        <v>15</v>
      </c>
      <c r="D4" s="5" t="s">
        <v>16</v>
      </c>
      <c r="E4" s="6" t="s">
        <v>17</v>
      </c>
    </row>
    <row r="5" spans="1:5" ht="12.75">
      <c r="A5" s="7" t="s">
        <v>3</v>
      </c>
      <c r="B5" s="3">
        <f>(974750+81229+1007509+83959)/156</f>
        <v>13765.685897435897</v>
      </c>
      <c r="C5" s="3">
        <f>(B5*15%)+B5</f>
        <v>15830.53878205128</v>
      </c>
      <c r="D5" s="3">
        <f>(B5*30%)+B5</f>
        <v>17895.391666666666</v>
      </c>
      <c r="E5" s="8">
        <f>(B5*50%)+B5</f>
        <v>20648.528846153844</v>
      </c>
    </row>
    <row r="6" spans="1:5" ht="12.75">
      <c r="A6" s="7" t="s">
        <v>4</v>
      </c>
      <c r="B6" s="3">
        <f>(974750+81229+1007509+83959)/156</f>
        <v>13765.685897435897</v>
      </c>
      <c r="C6" s="3">
        <f>(B6*15%)+B6</f>
        <v>15830.53878205128</v>
      </c>
      <c r="D6" s="3">
        <f>(B6*30%)+B6</f>
        <v>17895.391666666666</v>
      </c>
      <c r="E6" s="8">
        <f>(B6*50%)+B6</f>
        <v>20648.528846153844</v>
      </c>
    </row>
    <row r="7" spans="1:5" ht="12.75">
      <c r="A7" s="7" t="s">
        <v>5</v>
      </c>
      <c r="B7" s="3">
        <f>(1072083+89340+1013862+84489)/156</f>
        <v>14485.73076923077</v>
      </c>
      <c r="C7" s="3">
        <f aca="true" t="shared" si="0" ref="C7:C12">(B7*15%)+B7</f>
        <v>16658.590384615385</v>
      </c>
      <c r="D7" s="3">
        <f aca="true" t="shared" si="1" ref="D7:D12">(B7*30%)+B7</f>
        <v>18831.45</v>
      </c>
      <c r="E7" s="8">
        <f aca="true" t="shared" si="2" ref="E7:E12">(B7*50%)+B7</f>
        <v>21728.596153846156</v>
      </c>
    </row>
    <row r="8" spans="1:5" ht="12.75">
      <c r="A8" s="7" t="s">
        <v>6</v>
      </c>
      <c r="B8" s="3">
        <f>(1200750+100063+1022784+85232)/156</f>
        <v>15441.211538461539</v>
      </c>
      <c r="C8" s="3">
        <f t="shared" si="0"/>
        <v>17757.39326923077</v>
      </c>
      <c r="D8" s="3">
        <f t="shared" si="1"/>
        <v>20073.575</v>
      </c>
      <c r="E8" s="8">
        <f t="shared" si="2"/>
        <v>23161.81730769231</v>
      </c>
    </row>
    <row r="9" spans="1:5" ht="12.75">
      <c r="A9" s="7" t="s">
        <v>7</v>
      </c>
      <c r="B9" s="3">
        <f>(1200750+100063+1022784+85232)/156</f>
        <v>15441.211538461539</v>
      </c>
      <c r="C9" s="3">
        <f t="shared" si="0"/>
        <v>17757.39326923077</v>
      </c>
      <c r="D9" s="3">
        <f t="shared" si="1"/>
        <v>20073.575</v>
      </c>
      <c r="E9" s="8">
        <f t="shared" si="2"/>
        <v>23161.81730769231</v>
      </c>
    </row>
    <row r="10" spans="1:5" ht="12.75">
      <c r="A10" s="7" t="s">
        <v>8</v>
      </c>
      <c r="B10" s="3">
        <f>(1314250+109521+1029620+85802)/156</f>
        <v>16276.878205128205</v>
      </c>
      <c r="C10" s="3">
        <f t="shared" si="0"/>
        <v>18718.409935897434</v>
      </c>
      <c r="D10" s="3">
        <f t="shared" si="1"/>
        <v>21159.941666666666</v>
      </c>
      <c r="E10" s="8">
        <f t="shared" si="2"/>
        <v>24415.31730769231</v>
      </c>
    </row>
    <row r="11" spans="1:5" ht="12.75">
      <c r="A11" s="7" t="s">
        <v>9</v>
      </c>
      <c r="B11" s="3">
        <f>(1505917+125493+1041685+86807)/156</f>
        <v>17691.67948717949</v>
      </c>
      <c r="C11" s="3">
        <f t="shared" si="0"/>
        <v>20345.43141025641</v>
      </c>
      <c r="D11" s="3">
        <f t="shared" si="1"/>
        <v>22999.183333333334</v>
      </c>
      <c r="E11" s="8">
        <f t="shared" si="2"/>
        <v>26537.519230769234</v>
      </c>
    </row>
    <row r="12" spans="1:5" ht="13.5" thickBot="1">
      <c r="A12" s="9" t="s">
        <v>10</v>
      </c>
      <c r="B12" s="10">
        <f>(1938917+161576+1070526+89211)/156</f>
        <v>20898.910256410258</v>
      </c>
      <c r="C12" s="10">
        <f t="shared" si="0"/>
        <v>24033.746794871797</v>
      </c>
      <c r="D12" s="10">
        <f t="shared" si="1"/>
        <v>27168.583333333336</v>
      </c>
      <c r="E12" s="11">
        <f t="shared" si="2"/>
        <v>31348.365384615387</v>
      </c>
    </row>
    <row r="14" ht="13.5" thickBot="1"/>
    <row r="15" spans="1:5" ht="13.5" thickBot="1">
      <c r="A15" s="13" t="s">
        <v>11</v>
      </c>
      <c r="B15" s="14"/>
      <c r="C15" s="14"/>
      <c r="D15" s="14"/>
      <c r="E15" s="15"/>
    </row>
    <row r="16" spans="1:5" s="1" customFormat="1" ht="12.75">
      <c r="A16" s="4" t="s">
        <v>0</v>
      </c>
      <c r="B16" s="5" t="s">
        <v>1</v>
      </c>
      <c r="C16" s="5" t="s">
        <v>15</v>
      </c>
      <c r="D16" s="5" t="s">
        <v>16</v>
      </c>
      <c r="E16" s="6" t="s">
        <v>17</v>
      </c>
    </row>
    <row r="17" spans="1:5" ht="12.75">
      <c r="A17" s="7" t="s">
        <v>3</v>
      </c>
      <c r="B17" s="3">
        <f>(1040750+86729+1007509+83959)/156</f>
        <v>14224.01923076923</v>
      </c>
      <c r="C17" s="3">
        <f aca="true" t="shared" si="3" ref="C17:C24">(B17*15%)+B17</f>
        <v>16357.622115384615</v>
      </c>
      <c r="D17" s="3">
        <f aca="true" t="shared" si="4" ref="D17:D24">(B17*30%)+B17</f>
        <v>18491.225</v>
      </c>
      <c r="E17" s="8">
        <f aca="true" t="shared" si="5" ref="E17:E24">(B17*50%)+B17</f>
        <v>21336.028846153844</v>
      </c>
    </row>
    <row r="18" spans="1:5" ht="12.75">
      <c r="A18" s="7" t="s">
        <v>4</v>
      </c>
      <c r="B18" s="3">
        <f>(1040750+86729+1007509+83959)/156</f>
        <v>14224.01923076923</v>
      </c>
      <c r="C18" s="3">
        <f t="shared" si="3"/>
        <v>16357.622115384615</v>
      </c>
      <c r="D18" s="3">
        <f t="shared" si="4"/>
        <v>18491.225</v>
      </c>
      <c r="E18" s="8">
        <f t="shared" si="5"/>
        <v>21336.028846153844</v>
      </c>
    </row>
    <row r="19" spans="1:5" ht="12.75">
      <c r="A19" s="7" t="s">
        <v>5</v>
      </c>
      <c r="B19" s="3">
        <f>(1145083+95424+1013862+84489)/156</f>
        <v>14992.679487179486</v>
      </c>
      <c r="C19" s="3">
        <f t="shared" si="3"/>
        <v>17241.58141025641</v>
      </c>
      <c r="D19" s="3">
        <f t="shared" si="4"/>
        <v>19490.48333333333</v>
      </c>
      <c r="E19" s="8">
        <f t="shared" si="5"/>
        <v>22489.01923076923</v>
      </c>
    </row>
    <row r="20" spans="1:5" ht="12.75">
      <c r="A20" s="7" t="s">
        <v>6</v>
      </c>
      <c r="B20" s="3">
        <f>(1273750+106146+1022784+85232)/156</f>
        <v>15948.153846153846</v>
      </c>
      <c r="C20" s="3">
        <f t="shared" si="3"/>
        <v>18340.37692307692</v>
      </c>
      <c r="D20" s="3">
        <f t="shared" si="4"/>
        <v>20732.6</v>
      </c>
      <c r="E20" s="8">
        <f t="shared" si="5"/>
        <v>23922.23076923077</v>
      </c>
    </row>
    <row r="21" spans="1:5" ht="12.75">
      <c r="A21" s="7" t="s">
        <v>7</v>
      </c>
      <c r="B21" s="3">
        <f>(1273750+106146+1022784+85232)/156</f>
        <v>15948.153846153846</v>
      </c>
      <c r="C21" s="3">
        <f t="shared" si="3"/>
        <v>18340.37692307692</v>
      </c>
      <c r="D21" s="3">
        <f t="shared" si="4"/>
        <v>20732.6</v>
      </c>
      <c r="E21" s="8">
        <f t="shared" si="5"/>
        <v>23922.23076923077</v>
      </c>
    </row>
    <row r="22" spans="1:5" ht="12.75">
      <c r="A22" s="7" t="s">
        <v>8</v>
      </c>
      <c r="B22" s="3">
        <f>(1391250+115938+1029620+85802)/156</f>
        <v>16811.602564102563</v>
      </c>
      <c r="C22" s="3">
        <f t="shared" si="3"/>
        <v>19333.342948717946</v>
      </c>
      <c r="D22" s="3">
        <f t="shared" si="4"/>
        <v>21855.083333333332</v>
      </c>
      <c r="E22" s="8">
        <f t="shared" si="5"/>
        <v>25217.403846153844</v>
      </c>
    </row>
    <row r="23" spans="1:5" ht="12.75">
      <c r="A23" s="7" t="s">
        <v>12</v>
      </c>
      <c r="B23" s="3">
        <f>(1604917+133743+1041685+86807)/156</f>
        <v>18379.17948717949</v>
      </c>
      <c r="C23" s="3">
        <f t="shared" si="3"/>
        <v>21136.05641025641</v>
      </c>
      <c r="D23" s="3">
        <f t="shared" si="4"/>
        <v>23892.933333333334</v>
      </c>
      <c r="E23" s="8">
        <f t="shared" si="5"/>
        <v>27568.769230769234</v>
      </c>
    </row>
    <row r="24" spans="1:5" ht="13.5" thickBot="1">
      <c r="A24" s="9" t="s">
        <v>10</v>
      </c>
      <c r="B24" s="10">
        <f>(2037917+169826+1070526+89211)/156</f>
        <v>21586.410256410258</v>
      </c>
      <c r="C24" s="10">
        <f t="shared" si="3"/>
        <v>24824.371794871797</v>
      </c>
      <c r="D24" s="10">
        <f t="shared" si="4"/>
        <v>28062.333333333336</v>
      </c>
      <c r="E24" s="11">
        <f t="shared" si="5"/>
        <v>32379.615384615387</v>
      </c>
    </row>
    <row r="26" ht="13.5" thickBot="1"/>
    <row r="27" spans="1:5" ht="13.5" thickBot="1">
      <c r="A27" s="13" t="s">
        <v>13</v>
      </c>
      <c r="B27" s="14"/>
      <c r="C27" s="14"/>
      <c r="D27" s="14"/>
      <c r="E27" s="15"/>
    </row>
    <row r="28" spans="1:5" s="1" customFormat="1" ht="12.75">
      <c r="A28" s="4" t="s">
        <v>0</v>
      </c>
      <c r="B28" s="5" t="s">
        <v>1</v>
      </c>
      <c r="C28" s="5" t="s">
        <v>15</v>
      </c>
      <c r="D28" s="5" t="s">
        <v>16</v>
      </c>
      <c r="E28" s="6" t="s">
        <v>17</v>
      </c>
    </row>
    <row r="29" spans="1:5" ht="12.75">
      <c r="A29" s="7" t="s">
        <v>3</v>
      </c>
      <c r="B29" s="3">
        <f>(1077316+89776+1011487+84290)/156</f>
        <v>14505.570512820514</v>
      </c>
      <c r="C29" s="3">
        <f aca="true" t="shared" si="6" ref="C29:C36">(B29*15%)+B29</f>
        <v>16681.406089743592</v>
      </c>
      <c r="D29" s="3">
        <f aca="true" t="shared" si="7" ref="D29:D36">(B29*30%)+B29</f>
        <v>18857.24166666667</v>
      </c>
      <c r="E29" s="8">
        <f aca="true" t="shared" si="8" ref="E29:E36">(B29*50%)+B29</f>
        <v>21758.35576923077</v>
      </c>
    </row>
    <row r="30" spans="1:5" ht="12.75">
      <c r="A30" s="7" t="s">
        <v>4</v>
      </c>
      <c r="B30" s="3">
        <f>(1122040+93503+1019095+84925)/156</f>
        <v>14868.99358974359</v>
      </c>
      <c r="C30" s="3">
        <f t="shared" si="6"/>
        <v>17099.34262820513</v>
      </c>
      <c r="D30" s="3">
        <f t="shared" si="7"/>
        <v>19329.691666666666</v>
      </c>
      <c r="E30" s="8">
        <f t="shared" si="8"/>
        <v>22303.490384615383</v>
      </c>
    </row>
    <row r="31" spans="1:5" ht="12.75">
      <c r="A31" s="7" t="s">
        <v>5</v>
      </c>
      <c r="B31" s="3">
        <f>(1215026+101252+1023582+85298)/156</f>
        <v>15545.884615384615</v>
      </c>
      <c r="C31" s="3">
        <f t="shared" si="6"/>
        <v>17877.76730769231</v>
      </c>
      <c r="D31" s="3">
        <f t="shared" si="7"/>
        <v>20209.65</v>
      </c>
      <c r="E31" s="8">
        <f t="shared" si="8"/>
        <v>23318.826923076922</v>
      </c>
    </row>
    <row r="32" spans="1:5" ht="12.75">
      <c r="A32" s="7" t="s">
        <v>6</v>
      </c>
      <c r="B32" s="3">
        <f>(1326058+110505+1023828+85319)/156</f>
        <v>16318.653846153846</v>
      </c>
      <c r="C32" s="3">
        <f t="shared" si="6"/>
        <v>18766.451923076922</v>
      </c>
      <c r="D32" s="3">
        <f t="shared" si="7"/>
        <v>21214.25</v>
      </c>
      <c r="E32" s="8">
        <f t="shared" si="8"/>
        <v>24477.98076923077</v>
      </c>
    </row>
    <row r="33" spans="1:5" ht="12.75">
      <c r="A33" s="7" t="s">
        <v>7</v>
      </c>
      <c r="B33" s="3">
        <f>(1335756+111313+1028957+85746)/156</f>
        <v>16421.615384615383</v>
      </c>
      <c r="C33" s="3">
        <f t="shared" si="6"/>
        <v>18884.85769230769</v>
      </c>
      <c r="D33" s="3">
        <f t="shared" si="7"/>
        <v>21348.1</v>
      </c>
      <c r="E33" s="8">
        <f t="shared" si="8"/>
        <v>24632.423076923074</v>
      </c>
    </row>
    <row r="34" spans="1:5" ht="12.75">
      <c r="A34" s="7" t="s">
        <v>8</v>
      </c>
      <c r="B34" s="3">
        <f>(1528120+127343+1045524+87127)/156</f>
        <v>17872.52564102564</v>
      </c>
      <c r="C34" s="3">
        <f t="shared" si="6"/>
        <v>20553.404487179487</v>
      </c>
      <c r="D34" s="3">
        <f t="shared" si="7"/>
        <v>23234.283333333333</v>
      </c>
      <c r="E34" s="8">
        <f t="shared" si="8"/>
        <v>26808.78846153846</v>
      </c>
    </row>
    <row r="35" spans="1:5" ht="12.75">
      <c r="A35" s="7" t="s">
        <v>12</v>
      </c>
      <c r="B35" s="3">
        <f>(1900583+158382+1070526+89210)/156</f>
        <v>20632.69871794872</v>
      </c>
      <c r="C35" s="3">
        <f t="shared" si="6"/>
        <v>23727.603525641025</v>
      </c>
      <c r="D35" s="3">
        <f t="shared" si="7"/>
        <v>26822.508333333335</v>
      </c>
      <c r="E35" s="8">
        <f t="shared" si="8"/>
        <v>30949.048076923078</v>
      </c>
    </row>
    <row r="36" spans="1:5" ht="13.5" thickBot="1">
      <c r="A36" s="9" t="s">
        <v>10</v>
      </c>
      <c r="B36" s="10">
        <f>(2037917+169826+1070526+89211)/156</f>
        <v>21586.410256410258</v>
      </c>
      <c r="C36" s="10">
        <f t="shared" si="6"/>
        <v>24824.371794871797</v>
      </c>
      <c r="D36" s="10">
        <f t="shared" si="7"/>
        <v>28062.333333333336</v>
      </c>
      <c r="E36" s="11">
        <f t="shared" si="8"/>
        <v>32379.615384615387</v>
      </c>
    </row>
    <row r="38" ht="13.5" thickBot="1"/>
    <row r="39" spans="1:5" ht="13.5" thickBot="1">
      <c r="A39" s="13" t="s">
        <v>14</v>
      </c>
      <c r="B39" s="14"/>
      <c r="C39" s="14"/>
      <c r="D39" s="14"/>
      <c r="E39" s="15"/>
    </row>
    <row r="40" spans="1:5" s="1" customFormat="1" ht="12.75">
      <c r="A40" s="4" t="s">
        <v>0</v>
      </c>
      <c r="B40" s="5" t="s">
        <v>1</v>
      </c>
      <c r="C40" s="5" t="s">
        <v>15</v>
      </c>
      <c r="D40" s="5" t="s">
        <v>16</v>
      </c>
      <c r="E40" s="6" t="s">
        <v>17</v>
      </c>
    </row>
    <row r="41" spans="1:5" ht="12.75">
      <c r="A41" s="7" t="s">
        <v>3</v>
      </c>
      <c r="B41" s="3">
        <f>(1080548+90046+1011487+84290)/156</f>
        <v>14528.01923076923</v>
      </c>
      <c r="C41" s="3">
        <f aca="true" t="shared" si="9" ref="C41:C47">(B41*15%)+B41</f>
        <v>16707.222115384615</v>
      </c>
      <c r="D41" s="3">
        <f aca="true" t="shared" si="10" ref="D41:D47">(B41*30%)+B41</f>
        <v>18886.425</v>
      </c>
      <c r="E41" s="8">
        <f aca="true" t="shared" si="11" ref="E41:E47">(B41*50%)+B41</f>
        <v>21792.028846153844</v>
      </c>
    </row>
    <row r="42" spans="1:5" ht="12.75">
      <c r="A42" s="7" t="s">
        <v>4</v>
      </c>
      <c r="B42" s="3">
        <f>(1203329+100277+1019095+84925)/156</f>
        <v>15433.5</v>
      </c>
      <c r="C42" s="3">
        <f t="shared" si="9"/>
        <v>17748.525</v>
      </c>
      <c r="D42" s="3">
        <f t="shared" si="10"/>
        <v>20063.55</v>
      </c>
      <c r="E42" s="8">
        <f t="shared" si="11"/>
        <v>23150.25</v>
      </c>
    </row>
    <row r="43" spans="1:5" ht="12.75">
      <c r="A43" s="7" t="s">
        <v>5</v>
      </c>
      <c r="B43" s="3">
        <f>(1284969+107081+1023582+85298)/156</f>
        <v>16031.602564102564</v>
      </c>
      <c r="C43" s="3">
        <f t="shared" si="9"/>
        <v>18436.34294871795</v>
      </c>
      <c r="D43" s="3">
        <f t="shared" si="10"/>
        <v>20841.083333333336</v>
      </c>
      <c r="E43" s="8">
        <f t="shared" si="11"/>
        <v>24047.403846153848</v>
      </c>
    </row>
    <row r="44" spans="1:5" ht="12.75">
      <c r="A44" s="7" t="s">
        <v>6</v>
      </c>
      <c r="B44" s="3">
        <f>(1341365+111780+1023828+85319)/156</f>
        <v>16424.94871794872</v>
      </c>
      <c r="C44" s="3">
        <f t="shared" si="9"/>
        <v>18888.691025641026</v>
      </c>
      <c r="D44" s="3">
        <f t="shared" si="10"/>
        <v>21352.433333333334</v>
      </c>
      <c r="E44" s="8">
        <f t="shared" si="11"/>
        <v>24637.423076923078</v>
      </c>
    </row>
    <row r="45" spans="1:5" ht="12.75">
      <c r="A45" s="7" t="s">
        <v>7</v>
      </c>
      <c r="B45" s="3">
        <f>(1397761+116480+1028957+85746)/156</f>
        <v>16852.20512820513</v>
      </c>
      <c r="C45" s="3">
        <f t="shared" si="9"/>
        <v>19380.035897435897</v>
      </c>
      <c r="D45" s="3">
        <f t="shared" si="10"/>
        <v>21907.86666666667</v>
      </c>
      <c r="E45" s="8">
        <f t="shared" si="11"/>
        <v>25278.307692307695</v>
      </c>
    </row>
    <row r="46" spans="1:5" ht="12.75">
      <c r="A46" s="7" t="s">
        <v>8</v>
      </c>
      <c r="B46" s="3">
        <f>(1664990+138749+1045524+87127)/156</f>
        <v>18823.01282051282</v>
      </c>
      <c r="C46" s="3">
        <f t="shared" si="9"/>
        <v>21646.464743589742</v>
      </c>
      <c r="D46" s="3">
        <f t="shared" si="10"/>
        <v>24469.916666666664</v>
      </c>
      <c r="E46" s="8">
        <f t="shared" si="11"/>
        <v>28234.51923076923</v>
      </c>
    </row>
    <row r="47" spans="1:5" ht="13.5" thickBot="1">
      <c r="A47" s="9" t="s">
        <v>12</v>
      </c>
      <c r="B47" s="10">
        <f>(2037917+169826+1070526+89211)/156</f>
        <v>21586.410256410258</v>
      </c>
      <c r="C47" s="10">
        <f t="shared" si="9"/>
        <v>24824.371794871797</v>
      </c>
      <c r="D47" s="10">
        <f t="shared" si="10"/>
        <v>28062.333333333336</v>
      </c>
      <c r="E47" s="11">
        <f t="shared" si="11"/>
        <v>32379.615384615387</v>
      </c>
    </row>
    <row r="50" ht="18" customHeight="1"/>
  </sheetData>
  <mergeCells count="5">
    <mergeCell ref="A39:E39"/>
    <mergeCell ref="A1:E1"/>
    <mergeCell ref="A3:E3"/>
    <mergeCell ref="A15:E15"/>
    <mergeCell ref="A27:E27"/>
  </mergeCells>
  <printOptions horizontalCentered="1" verticalCentered="1"/>
  <pageMargins left="0.7874015748031497" right="0.7874015748031497" top="0.4330708661417323" bottom="0.3937007874015748" header="0.3937007874015748" footer="0.4724409448818898"/>
  <pageSetup fitToWidth="2" fitToHeight="1" horizontalDpi="300" verticalDpi="300" orientation="landscape" paperSize="9" scale="87" r:id="rId1"/>
  <rowBreaks count="3" manualBreakCount="3">
    <brk id="13" max="255" man="1"/>
    <brk id="25" max="255" man="1"/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PERSONALE</dc:creator>
  <cp:keywords/>
  <dc:description/>
  <cp:lastModifiedBy>HP3</cp:lastModifiedBy>
  <cp:lastPrinted>2000-08-29T20:01:02Z</cp:lastPrinted>
  <dcterms:created xsi:type="dcterms:W3CDTF">2000-08-18T09:00:05Z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